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nvironment\Planning\Planning Checklists\Agriculture Forms 2024\"/>
    </mc:Choice>
  </mc:AlternateContent>
  <xr:revisionPtr revIDLastSave="0" documentId="13_ncr:1_{05221D1F-8B26-43D8-AEBA-99C417144B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5" i="2"/>
  <c r="I70" i="2"/>
  <c r="F15" i="2" l="1"/>
  <c r="C11" i="2"/>
  <c r="E11" i="2" s="1"/>
  <c r="C10" i="2"/>
  <c r="E10" i="2" s="1"/>
  <c r="G37" i="2"/>
  <c r="G19" i="2"/>
  <c r="G39" i="2"/>
  <c r="G40" i="2"/>
  <c r="G41" i="2"/>
  <c r="G59" i="2"/>
  <c r="G58" i="2"/>
  <c r="G57" i="2"/>
  <c r="G56" i="2"/>
  <c r="G55" i="2"/>
  <c r="G54" i="2"/>
  <c r="G53" i="2"/>
  <c r="G52" i="2"/>
  <c r="G51" i="2"/>
  <c r="G50" i="2"/>
  <c r="G45" i="2"/>
  <c r="G44" i="2"/>
  <c r="G43" i="2"/>
  <c r="G42" i="2"/>
  <c r="G38" i="2"/>
  <c r="G32" i="2"/>
  <c r="G31" i="2"/>
  <c r="G30" i="2"/>
  <c r="G29" i="2"/>
  <c r="G28" i="2"/>
  <c r="G24" i="2"/>
  <c r="G23" i="2"/>
  <c r="G22" i="2"/>
  <c r="G21" i="2"/>
  <c r="G20" i="2"/>
  <c r="C15" i="2"/>
  <c r="F14" i="2"/>
  <c r="C14" i="2"/>
  <c r="E14" i="2" s="1"/>
  <c r="F13" i="2"/>
  <c r="C13" i="2"/>
  <c r="E13" i="2" s="1"/>
  <c r="F12" i="2"/>
  <c r="C12" i="2"/>
  <c r="E12" i="2" s="1"/>
  <c r="C9" i="2"/>
  <c r="E9" i="2" s="1"/>
  <c r="C8" i="2"/>
  <c r="E8" i="2" s="1"/>
  <c r="F7" i="2"/>
  <c r="C7" i="2"/>
  <c r="E7" i="2" s="1"/>
  <c r="F6" i="2"/>
  <c r="C6" i="2"/>
  <c r="E6" i="2" s="1"/>
  <c r="C5" i="2"/>
  <c r="E5" i="2" s="1"/>
  <c r="G60" i="2" l="1"/>
  <c r="G33" i="2"/>
  <c r="G25" i="2"/>
  <c r="C65" i="2" s="1"/>
  <c r="G46" i="2"/>
  <c r="F16" i="2"/>
  <c r="G63" i="2" s="1"/>
  <c r="G66" i="2" s="1"/>
  <c r="E16" i="2"/>
  <c r="C63" i="2"/>
  <c r="C64" i="2" l="1"/>
  <c r="C66" i="2" s="1"/>
  <c r="C67" i="2" s="1"/>
</calcChain>
</file>

<file path=xl/sharedStrings.xml><?xml version="1.0" encoding="utf-8"?>
<sst xmlns="http://schemas.openxmlformats.org/spreadsheetml/2006/main" count="67" uniqueCount="45">
  <si>
    <t>Livestock Type</t>
  </si>
  <si>
    <t>Animal Numbers</t>
  </si>
  <si>
    <t>Dairy Cow</t>
  </si>
  <si>
    <t>Suckler Cow</t>
  </si>
  <si>
    <t>Cattle &gt; 2 years</t>
  </si>
  <si>
    <t>Lowland ewe</t>
  </si>
  <si>
    <t>Mountain ewe</t>
  </si>
  <si>
    <t>Length (M)</t>
  </si>
  <si>
    <t>Width (M)</t>
  </si>
  <si>
    <t>Depth (M)</t>
  </si>
  <si>
    <t xml:space="preserve"> 200 mm Freeboard</t>
  </si>
  <si>
    <t xml:space="preserve"> 300 mm Freeboard</t>
  </si>
  <si>
    <t>OVERVIEW</t>
  </si>
  <si>
    <t>Slurry Storage Tank (Proposed)</t>
  </si>
  <si>
    <t>* Net Rainfall 594 mm / 22 weeks storage</t>
  </si>
  <si>
    <r>
      <t>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 xml:space="preserve"> / 1 Week</t>
    </r>
  </si>
  <si>
    <r>
      <t>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 xml:space="preserve"> / 22 Week</t>
    </r>
  </si>
  <si>
    <r>
      <t>Slurry Volume 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 xml:space="preserve"> / 22 Weeks</t>
    </r>
  </si>
  <si>
    <r>
      <t>Total  Volume M</t>
    </r>
    <r>
      <rPr>
        <b/>
        <vertAlign val="superscript"/>
        <sz val="7"/>
        <rFont val="Arial"/>
        <family val="2"/>
      </rPr>
      <t>3</t>
    </r>
  </si>
  <si>
    <r>
      <t>Total Capacity M</t>
    </r>
    <r>
      <rPr>
        <b/>
        <vertAlign val="superscript"/>
        <sz val="7"/>
        <rFont val="Arial"/>
        <family val="2"/>
      </rPr>
      <t>3</t>
    </r>
  </si>
  <si>
    <r>
      <t>Total Volume M</t>
    </r>
    <r>
      <rPr>
        <b/>
        <vertAlign val="superscript"/>
        <sz val="7"/>
        <rFont val="Arial"/>
        <family val="2"/>
      </rPr>
      <t>3</t>
    </r>
  </si>
  <si>
    <r>
      <t>M</t>
    </r>
    <r>
      <rPr>
        <b/>
        <vertAlign val="superscript"/>
        <sz val="7"/>
        <rFont val="Arial"/>
        <family val="2"/>
      </rPr>
      <t>3</t>
    </r>
  </si>
  <si>
    <r>
      <t xml:space="preserve"> Slurry Produced by Livestock M</t>
    </r>
    <r>
      <rPr>
        <vertAlign val="superscript"/>
        <sz val="7"/>
        <rFont val="Arial"/>
        <family val="2"/>
      </rPr>
      <t>3</t>
    </r>
  </si>
  <si>
    <r>
      <t xml:space="preserve"> Existing Slurry Storage Capacity M</t>
    </r>
    <r>
      <rPr>
        <vertAlign val="superscript"/>
        <sz val="7"/>
        <rFont val="Arial"/>
        <family val="2"/>
      </rPr>
      <t>3</t>
    </r>
  </si>
  <si>
    <r>
      <t>Proposed Slurry Storage Capacity M</t>
    </r>
    <r>
      <rPr>
        <vertAlign val="superscript"/>
        <sz val="7"/>
        <rFont val="Arial"/>
        <family val="2"/>
      </rPr>
      <t>3</t>
    </r>
  </si>
  <si>
    <r>
      <t>Existing Slurry Storage Capacity plus Proposed Slurry Storage Capacity M</t>
    </r>
    <r>
      <rPr>
        <vertAlign val="superscript"/>
        <sz val="7"/>
        <rFont val="Arial"/>
        <family val="2"/>
      </rPr>
      <t>3</t>
    </r>
  </si>
  <si>
    <t>Diamater (M)</t>
  </si>
  <si>
    <t>(Existing)</t>
  </si>
  <si>
    <t>Poultry - layers per 1000 birds</t>
  </si>
  <si>
    <t>KG/N/Ha</t>
  </si>
  <si>
    <t>Total Nitrogen Kg</t>
  </si>
  <si>
    <r>
      <t xml:space="preserve">Enter </t>
    </r>
    <r>
      <rPr>
        <sz val="7"/>
        <rFont val="Arial"/>
        <family val="2"/>
      </rPr>
      <t>Total Land Ha</t>
    </r>
  </si>
  <si>
    <r>
      <t>Nitrogen Loading per Ha</t>
    </r>
    <r>
      <rPr>
        <b/>
        <sz val="7"/>
        <rFont val="Arial"/>
        <family val="2"/>
      </rPr>
      <t xml:space="preserve">                    Red = Problem                                   Green = No Problem</t>
    </r>
  </si>
  <si>
    <r>
      <t xml:space="preserve">Total Slurry Storage Capacity minus Slurry Storage Requirement                                                  </t>
    </r>
    <r>
      <rPr>
        <b/>
        <sz val="7"/>
        <rFont val="Arial"/>
        <family val="2"/>
      </rPr>
      <t>Red = Problem                                              Green = No Problem</t>
    </r>
  </si>
  <si>
    <t>Land Ha</t>
  </si>
  <si>
    <t>Land Acres</t>
  </si>
  <si>
    <t xml:space="preserve"> </t>
  </si>
  <si>
    <t>Lamb-finishing</t>
  </si>
  <si>
    <t>Ha Total</t>
  </si>
  <si>
    <t>Environment Section - Planning Application Slurry Storage Assessment (As Per SI 113 of 2022)</t>
  </si>
  <si>
    <t>2023 Bps Land</t>
  </si>
  <si>
    <t>Cattle(4-12 Months)</t>
  </si>
  <si>
    <t>Cattle (0-3 Months )</t>
  </si>
  <si>
    <t>Cattle male ( 1-2 years)</t>
  </si>
  <si>
    <t>Cattle female (1-2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</si>
</sst>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7.5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u/>
      <sz val="7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/>
      <protection locked="0"/>
    </xf>
    <xf numFmtId="0" fontId="9" fillId="4" borderId="16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9" fillId="3" borderId="14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4" fillId="5" borderId="4" xfId="0" applyFont="1" applyFill="1" applyBorder="1" applyAlignment="1" applyProtection="1">
      <alignment horizontal="center" wrapText="1"/>
      <protection locked="0"/>
    </xf>
    <xf numFmtId="0" fontId="9" fillId="5" borderId="5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9" fillId="5" borderId="7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2" xfId="0" applyFont="1" applyBorder="1" applyAlignment="1" applyProtection="1">
      <alignment horizontal="left" wrapText="1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1" fillId="0" borderId="13" xfId="0" applyFont="1" applyBorder="1" applyProtection="1"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fill>
        <patternFill>
          <bgColor indexed="29"/>
        </patternFill>
      </fill>
    </dxf>
    <dxf>
      <fill>
        <patternFill>
          <bgColor indexed="17"/>
        </patternFill>
      </fill>
    </dxf>
    <dxf>
      <fill>
        <patternFill>
          <bgColor indexed="29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2"/>
  <sheetViews>
    <sheetView tabSelected="1" zoomScale="120" zoomScaleNormal="120" workbookViewId="0">
      <selection activeCell="L13" sqref="L13"/>
    </sheetView>
  </sheetViews>
  <sheetFormatPr defaultRowHeight="12.75" x14ac:dyDescent="0.2"/>
  <cols>
    <col min="1" max="1" width="18.7109375" customWidth="1"/>
    <col min="2" max="2" width="16.28515625" customWidth="1"/>
    <col min="3" max="3" width="13.7109375" customWidth="1"/>
    <col min="4" max="4" width="12.140625" customWidth="1"/>
    <col min="5" max="5" width="13.28515625" customWidth="1"/>
    <col min="6" max="6" width="14.28515625" customWidth="1"/>
    <col min="7" max="7" width="12.28515625" customWidth="1"/>
    <col min="9" max="9" width="10.85546875" customWidth="1"/>
    <col min="10" max="10" width="11.28515625" customWidth="1"/>
  </cols>
  <sheetData>
    <row r="2" spans="1:8" x14ac:dyDescent="0.2">
      <c r="A2" s="4" t="s">
        <v>39</v>
      </c>
      <c r="B2" s="5"/>
      <c r="C2" s="5"/>
      <c r="D2" s="5"/>
      <c r="E2" s="5"/>
      <c r="F2" s="5"/>
      <c r="G2" s="5"/>
    </row>
    <row r="3" spans="1:8" ht="13.5" thickBot="1" x14ac:dyDescent="0.25">
      <c r="A3" s="5"/>
      <c r="B3" s="5"/>
      <c r="C3" s="5"/>
      <c r="D3" s="5"/>
      <c r="E3" s="5"/>
      <c r="F3" s="5"/>
      <c r="G3" s="5"/>
    </row>
    <row r="4" spans="1:8" ht="18.75" x14ac:dyDescent="0.2">
      <c r="A4" s="36" t="s">
        <v>0</v>
      </c>
      <c r="B4" s="37" t="s">
        <v>15</v>
      </c>
      <c r="C4" s="38" t="s">
        <v>16</v>
      </c>
      <c r="D4" s="39" t="s">
        <v>1</v>
      </c>
      <c r="E4" s="40" t="s">
        <v>17</v>
      </c>
      <c r="F4" s="37" t="s">
        <v>29</v>
      </c>
      <c r="G4" s="5"/>
    </row>
    <row r="5" spans="1:8" x14ac:dyDescent="0.2">
      <c r="A5" s="6" t="s">
        <v>2</v>
      </c>
      <c r="B5" s="7">
        <v>0.33</v>
      </c>
      <c r="C5" s="19">
        <f t="shared" ref="C5:C15" si="0">B5*22</f>
        <v>7.2600000000000007</v>
      </c>
      <c r="D5" s="34">
        <v>0</v>
      </c>
      <c r="E5" s="20">
        <f t="shared" ref="E5:E14" si="1">C5*D5</f>
        <v>0</v>
      </c>
      <c r="F5" s="16">
        <f>D5*92</f>
        <v>0</v>
      </c>
      <c r="G5" s="5"/>
    </row>
    <row r="6" spans="1:8" x14ac:dyDescent="0.2">
      <c r="A6" s="6" t="s">
        <v>3</v>
      </c>
      <c r="B6" s="7">
        <v>0.28999999999999998</v>
      </c>
      <c r="C6" s="19">
        <f t="shared" si="0"/>
        <v>6.38</v>
      </c>
      <c r="D6" s="34">
        <v>0</v>
      </c>
      <c r="E6" s="20">
        <f t="shared" si="1"/>
        <v>0</v>
      </c>
      <c r="F6" s="7">
        <f>D6*65</f>
        <v>0</v>
      </c>
      <c r="G6" s="5"/>
    </row>
    <row r="7" spans="1:8" x14ac:dyDescent="0.2">
      <c r="A7" s="6" t="s">
        <v>4</v>
      </c>
      <c r="B7" s="7">
        <v>0.26</v>
      </c>
      <c r="C7" s="19">
        <f t="shared" si="0"/>
        <v>5.7200000000000006</v>
      </c>
      <c r="D7" s="34">
        <v>0</v>
      </c>
      <c r="E7" s="20">
        <f t="shared" si="1"/>
        <v>0</v>
      </c>
      <c r="F7" s="7">
        <f>D7*65</f>
        <v>0</v>
      </c>
      <c r="G7" s="5"/>
    </row>
    <row r="8" spans="1:8" x14ac:dyDescent="0.2">
      <c r="A8" s="6" t="s">
        <v>43</v>
      </c>
      <c r="B8" s="7">
        <v>0.26</v>
      </c>
      <c r="C8" s="19">
        <f t="shared" si="0"/>
        <v>5.7200000000000006</v>
      </c>
      <c r="D8" s="34">
        <v>0</v>
      </c>
      <c r="E8" s="20">
        <f t="shared" si="1"/>
        <v>0</v>
      </c>
      <c r="F8" s="7">
        <f>D8*61</f>
        <v>0</v>
      </c>
      <c r="G8" s="5"/>
    </row>
    <row r="9" spans="1:8" x14ac:dyDescent="0.2">
      <c r="A9" s="6" t="s">
        <v>44</v>
      </c>
      <c r="B9" s="7">
        <v>0.15</v>
      </c>
      <c r="C9" s="54">
        <f t="shared" si="0"/>
        <v>3.3</v>
      </c>
      <c r="D9" s="34">
        <v>0</v>
      </c>
      <c r="E9" s="20">
        <f t="shared" si="1"/>
        <v>0</v>
      </c>
      <c r="F9" s="7">
        <f>D9*55</f>
        <v>0</v>
      </c>
      <c r="G9" s="5"/>
      <c r="H9" t="s">
        <v>36</v>
      </c>
    </row>
    <row r="10" spans="1:8" x14ac:dyDescent="0.2">
      <c r="A10" s="6" t="s">
        <v>41</v>
      </c>
      <c r="B10" s="7">
        <v>0.15</v>
      </c>
      <c r="C10" s="54">
        <f t="shared" si="0"/>
        <v>3.3</v>
      </c>
      <c r="D10" s="34">
        <v>0</v>
      </c>
      <c r="E10" s="20">
        <f t="shared" si="1"/>
        <v>0</v>
      </c>
      <c r="F10" s="7">
        <f>D10*20</f>
        <v>0</v>
      </c>
      <c r="G10" s="5"/>
    </row>
    <row r="11" spans="1:8" x14ac:dyDescent="0.2">
      <c r="A11" s="6" t="s">
        <v>42</v>
      </c>
      <c r="B11" s="7">
        <v>0.08</v>
      </c>
      <c r="C11" s="19">
        <f t="shared" si="0"/>
        <v>1.76</v>
      </c>
      <c r="D11" s="34">
        <v>0</v>
      </c>
      <c r="E11" s="20">
        <f t="shared" si="1"/>
        <v>0</v>
      </c>
      <c r="F11" s="7">
        <f>D11*1</f>
        <v>0</v>
      </c>
      <c r="G11" s="5"/>
    </row>
    <row r="12" spans="1:8" x14ac:dyDescent="0.2">
      <c r="A12" s="6" t="s">
        <v>5</v>
      </c>
      <c r="B12" s="7">
        <v>0.03</v>
      </c>
      <c r="C12" s="19">
        <f t="shared" si="0"/>
        <v>0.65999999999999992</v>
      </c>
      <c r="D12" s="34">
        <v>0</v>
      </c>
      <c r="E12" s="20">
        <f t="shared" si="1"/>
        <v>0</v>
      </c>
      <c r="F12" s="7">
        <f>D12*13</f>
        <v>0</v>
      </c>
      <c r="G12" s="4"/>
    </row>
    <row r="13" spans="1:8" x14ac:dyDescent="0.2">
      <c r="A13" s="6" t="s">
        <v>6</v>
      </c>
      <c r="B13" s="7">
        <v>0.02</v>
      </c>
      <c r="C13" s="19">
        <f t="shared" si="0"/>
        <v>0.44</v>
      </c>
      <c r="D13" s="34">
        <v>0</v>
      </c>
      <c r="E13" s="20">
        <f t="shared" si="1"/>
        <v>0</v>
      </c>
      <c r="F13" s="7">
        <f>D13*7</f>
        <v>0</v>
      </c>
      <c r="G13" s="27"/>
    </row>
    <row r="14" spans="1:8" x14ac:dyDescent="0.2">
      <c r="A14" s="6" t="s">
        <v>37</v>
      </c>
      <c r="B14" s="7">
        <v>0.01</v>
      </c>
      <c r="C14" s="19">
        <f t="shared" si="0"/>
        <v>0.22</v>
      </c>
      <c r="D14" s="34">
        <v>0</v>
      </c>
      <c r="E14" s="20">
        <f t="shared" si="1"/>
        <v>0</v>
      </c>
      <c r="F14" s="7">
        <f>D14*6</f>
        <v>0</v>
      </c>
      <c r="G14" s="5"/>
    </row>
    <row r="15" spans="1:8" ht="20.25" customHeight="1" thickBot="1" x14ac:dyDescent="0.25">
      <c r="A15" s="6" t="s">
        <v>28</v>
      </c>
      <c r="B15" s="7">
        <v>0.81</v>
      </c>
      <c r="C15" s="19">
        <f t="shared" si="0"/>
        <v>17.82</v>
      </c>
      <c r="D15" s="35">
        <v>0</v>
      </c>
      <c r="E15" s="20">
        <v>0</v>
      </c>
      <c r="F15" s="7">
        <f>D15*560</f>
        <v>0</v>
      </c>
      <c r="G15" s="5"/>
    </row>
    <row r="16" spans="1:8" x14ac:dyDescent="0.2">
      <c r="A16" s="5"/>
      <c r="B16" s="5"/>
      <c r="C16" s="8" t="s">
        <v>18</v>
      </c>
      <c r="D16" s="14"/>
      <c r="E16" s="17">
        <f>SUM(E5:E15)</f>
        <v>0</v>
      </c>
      <c r="F16" s="13">
        <f>SUM(F5:F15)</f>
        <v>0</v>
      </c>
      <c r="G16" s="5"/>
    </row>
    <row r="17" spans="1:7" ht="13.5" thickBot="1" x14ac:dyDescent="0.25">
      <c r="A17" s="5"/>
      <c r="B17" s="4"/>
      <c r="C17" s="4"/>
      <c r="D17" s="4"/>
      <c r="E17" s="4"/>
      <c r="F17" s="9"/>
      <c r="G17" s="5"/>
    </row>
    <row r="18" spans="1:7" ht="18.75" x14ac:dyDescent="0.2">
      <c r="A18" s="38" t="s">
        <v>13</v>
      </c>
      <c r="B18" s="41" t="s">
        <v>7</v>
      </c>
      <c r="C18" s="42" t="s">
        <v>8</v>
      </c>
      <c r="D18" s="42" t="s">
        <v>26</v>
      </c>
      <c r="E18" s="43" t="s">
        <v>9</v>
      </c>
      <c r="F18" s="40" t="s">
        <v>10</v>
      </c>
      <c r="G18" s="36" t="s">
        <v>19</v>
      </c>
    </row>
    <row r="19" spans="1:7" x14ac:dyDescent="0.2">
      <c r="A19" s="21"/>
      <c r="B19" s="28">
        <v>0</v>
      </c>
      <c r="C19" s="29">
        <v>0</v>
      </c>
      <c r="D19" s="29">
        <v>0</v>
      </c>
      <c r="E19" s="30">
        <v>0</v>
      </c>
      <c r="F19" s="15">
        <v>0.2</v>
      </c>
      <c r="G19" s="16">
        <f t="shared" ref="G19:G24" si="2">IF(NOT(C19=0),(B19*C19*(E19-F19)),((D19/2)^2)*3.14*(E19-F19))</f>
        <v>0</v>
      </c>
    </row>
    <row r="20" spans="1:7" x14ac:dyDescent="0.2">
      <c r="A20" s="21"/>
      <c r="B20" s="28">
        <v>0</v>
      </c>
      <c r="C20" s="29">
        <v>0</v>
      </c>
      <c r="D20" s="29">
        <v>0</v>
      </c>
      <c r="E20" s="30">
        <v>0</v>
      </c>
      <c r="F20" s="15">
        <v>0.2</v>
      </c>
      <c r="G20" s="16">
        <f t="shared" si="2"/>
        <v>0</v>
      </c>
    </row>
    <row r="21" spans="1:7" x14ac:dyDescent="0.2">
      <c r="A21" s="21"/>
      <c r="B21" s="28">
        <v>0</v>
      </c>
      <c r="C21" s="29">
        <v>0</v>
      </c>
      <c r="D21" s="29">
        <v>0</v>
      </c>
      <c r="E21" s="30">
        <v>0</v>
      </c>
      <c r="F21" s="15">
        <v>0.2</v>
      </c>
      <c r="G21" s="16">
        <f t="shared" si="2"/>
        <v>0</v>
      </c>
    </row>
    <row r="22" spans="1:7" x14ac:dyDescent="0.2">
      <c r="A22" s="21"/>
      <c r="B22" s="28">
        <v>0</v>
      </c>
      <c r="C22" s="29">
        <v>0</v>
      </c>
      <c r="D22" s="29">
        <v>0</v>
      </c>
      <c r="E22" s="30">
        <v>0</v>
      </c>
      <c r="F22" s="15">
        <v>0.2</v>
      </c>
      <c r="G22" s="16">
        <f>IF(NOT(C22=0),(B22*C22*(E22-F22)),((D22/2)^2)*3.14*(E22-F22))</f>
        <v>0</v>
      </c>
    </row>
    <row r="23" spans="1:7" x14ac:dyDescent="0.2">
      <c r="A23" s="21"/>
      <c r="B23" s="28">
        <v>0</v>
      </c>
      <c r="C23" s="29">
        <v>0</v>
      </c>
      <c r="D23" s="29">
        <v>0</v>
      </c>
      <c r="E23" s="30">
        <v>0</v>
      </c>
      <c r="F23" s="15">
        <v>0.2</v>
      </c>
      <c r="G23" s="16">
        <f t="shared" si="2"/>
        <v>0</v>
      </c>
    </row>
    <row r="24" spans="1:7" ht="13.5" thickBot="1" x14ac:dyDescent="0.25">
      <c r="A24" s="21"/>
      <c r="B24" s="22">
        <v>0</v>
      </c>
      <c r="C24" s="23">
        <v>0</v>
      </c>
      <c r="D24" s="23">
        <v>0</v>
      </c>
      <c r="E24" s="24">
        <v>0</v>
      </c>
      <c r="F24" s="15">
        <v>0.2</v>
      </c>
      <c r="G24" s="16">
        <f t="shared" si="2"/>
        <v>0</v>
      </c>
    </row>
    <row r="25" spans="1:7" x14ac:dyDescent="0.2">
      <c r="A25" s="10"/>
      <c r="B25" s="10"/>
      <c r="C25" s="10"/>
      <c r="D25" s="10"/>
      <c r="E25" s="11"/>
      <c r="F25" s="12" t="s">
        <v>20</v>
      </c>
      <c r="G25" s="18">
        <f>SUM(G19:G24)</f>
        <v>0</v>
      </c>
    </row>
    <row r="26" spans="1:7" ht="13.5" thickBot="1" x14ac:dyDescent="0.25">
      <c r="A26" s="10"/>
      <c r="B26" s="10"/>
      <c r="C26" s="10"/>
      <c r="D26" s="10"/>
      <c r="E26" s="10"/>
      <c r="F26" s="10"/>
      <c r="G26" s="10"/>
    </row>
    <row r="27" spans="1:7" ht="18.75" x14ac:dyDescent="0.2">
      <c r="A27" s="38" t="s">
        <v>13</v>
      </c>
      <c r="B27" s="44" t="s">
        <v>7</v>
      </c>
      <c r="C27" s="45" t="s">
        <v>8</v>
      </c>
      <c r="D27" s="45" t="s">
        <v>26</v>
      </c>
      <c r="E27" s="46" t="s">
        <v>9</v>
      </c>
      <c r="F27" s="40" t="s">
        <v>11</v>
      </c>
      <c r="G27" s="36" t="s">
        <v>19</v>
      </c>
    </row>
    <row r="28" spans="1:7" x14ac:dyDescent="0.2">
      <c r="A28" s="21"/>
      <c r="B28" s="28">
        <v>0</v>
      </c>
      <c r="C28" s="29">
        <v>0</v>
      </c>
      <c r="D28" s="29">
        <v>0</v>
      </c>
      <c r="E28" s="30">
        <v>0</v>
      </c>
      <c r="F28" s="15">
        <v>0.3</v>
      </c>
      <c r="G28" s="16">
        <f>IF(NOT(C28=0),(B28*C28*(E28-F28-C34)),((D28/2)^2)*3.14*(E28-F28-C34))</f>
        <v>0</v>
      </c>
    </row>
    <row r="29" spans="1:7" x14ac:dyDescent="0.2">
      <c r="A29" s="21"/>
      <c r="B29" s="28">
        <v>0</v>
      </c>
      <c r="C29" s="29">
        <v>0</v>
      </c>
      <c r="D29" s="29">
        <v>0</v>
      </c>
      <c r="E29" s="30">
        <v>0</v>
      </c>
      <c r="F29" s="15">
        <v>0.3</v>
      </c>
      <c r="G29" s="16">
        <f>IF(NOT(C29=0),(B29*C29*(E29-F29-C34)),((D29/2)^2)*3.14*(E29-F29-C34))</f>
        <v>0</v>
      </c>
    </row>
    <row r="30" spans="1:7" x14ac:dyDescent="0.2">
      <c r="A30" s="21"/>
      <c r="B30" s="28">
        <v>0</v>
      </c>
      <c r="C30" s="29">
        <v>0</v>
      </c>
      <c r="D30" s="29">
        <v>0</v>
      </c>
      <c r="E30" s="30">
        <v>0</v>
      </c>
      <c r="F30" s="15">
        <v>0.3</v>
      </c>
      <c r="G30" s="16">
        <f>IF(NOT(C30=0),(B30*C30*(E30-F30-C34)),((D30/2)^2)*3.14*(E30-F30-C34))</f>
        <v>0</v>
      </c>
    </row>
    <row r="31" spans="1:7" x14ac:dyDescent="0.2">
      <c r="A31" s="21"/>
      <c r="B31" s="28">
        <v>0</v>
      </c>
      <c r="C31" s="29">
        <v>0</v>
      </c>
      <c r="D31" s="29">
        <v>0</v>
      </c>
      <c r="E31" s="30">
        <v>0</v>
      </c>
      <c r="F31" s="15">
        <v>0.3</v>
      </c>
      <c r="G31" s="16">
        <f>IF(NOT(C31=0),(B31*C31*(E31-F31-C34)),((D31/2)^2)*3.14*(E31-F31-C34))</f>
        <v>0</v>
      </c>
    </row>
    <row r="32" spans="1:7" ht="13.5" thickBot="1" x14ac:dyDescent="0.25">
      <c r="A32" s="21"/>
      <c r="B32" s="22">
        <v>0</v>
      </c>
      <c r="C32" s="23">
        <v>0</v>
      </c>
      <c r="D32" s="23">
        <v>0</v>
      </c>
      <c r="E32" s="24">
        <v>0</v>
      </c>
      <c r="F32" s="15">
        <v>0.3</v>
      </c>
      <c r="G32" s="16">
        <f>IF(NOT(C32=0),(B32*C32*(E32-F32-C34)),((D32/2)^2)*3.14*(E32-F32-C34))</f>
        <v>0</v>
      </c>
    </row>
    <row r="33" spans="1:9" x14ac:dyDescent="0.2">
      <c r="A33" s="10"/>
      <c r="B33" s="10"/>
      <c r="C33" s="10"/>
      <c r="D33" s="10"/>
      <c r="E33" s="10"/>
      <c r="F33" s="12" t="s">
        <v>20</v>
      </c>
      <c r="G33" s="18">
        <f>SUM(G28:G32)</f>
        <v>0</v>
      </c>
    </row>
    <row r="34" spans="1:9" x14ac:dyDescent="0.2">
      <c r="A34" s="5" t="s">
        <v>14</v>
      </c>
      <c r="B34" s="5"/>
      <c r="C34" s="10">
        <v>0.59399999999999997</v>
      </c>
      <c r="D34" s="10"/>
      <c r="E34" s="5"/>
      <c r="F34" s="5"/>
      <c r="G34" s="5"/>
    </row>
    <row r="35" spans="1:9" ht="13.5" thickBot="1" x14ac:dyDescent="0.25">
      <c r="A35" s="5"/>
      <c r="B35" s="5"/>
      <c r="C35" s="5"/>
      <c r="D35" s="5"/>
      <c r="E35" s="5"/>
      <c r="F35" s="5"/>
      <c r="G35" s="5"/>
    </row>
    <row r="36" spans="1:9" ht="18.75" x14ac:dyDescent="0.2">
      <c r="A36" s="48" t="s">
        <v>27</v>
      </c>
      <c r="B36" s="49" t="s">
        <v>7</v>
      </c>
      <c r="C36" s="50" t="s">
        <v>8</v>
      </c>
      <c r="D36" s="50" t="s">
        <v>26</v>
      </c>
      <c r="E36" s="51" t="s">
        <v>9</v>
      </c>
      <c r="F36" s="52" t="s">
        <v>10</v>
      </c>
      <c r="G36" s="53" t="s">
        <v>19</v>
      </c>
    </row>
    <row r="37" spans="1:9" x14ac:dyDescent="0.2">
      <c r="A37" s="21"/>
      <c r="B37" s="28">
        <v>0</v>
      </c>
      <c r="C37" s="29">
        <v>0</v>
      </c>
      <c r="D37" s="29">
        <v>0</v>
      </c>
      <c r="E37" s="30">
        <v>0</v>
      </c>
      <c r="F37" s="15">
        <v>0.2</v>
      </c>
      <c r="G37" s="16">
        <f t="shared" ref="G37:G45" si="3">IF(NOT(C37=0),(B37*C37*(E37-F37)),((D37/2)^2)*3.14*(E37-F37))</f>
        <v>0</v>
      </c>
    </row>
    <row r="38" spans="1:9" x14ac:dyDescent="0.2">
      <c r="A38" s="21"/>
      <c r="B38" s="28">
        <v>0</v>
      </c>
      <c r="C38" s="29">
        <v>0</v>
      </c>
      <c r="D38" s="29">
        <v>0</v>
      </c>
      <c r="E38" s="30">
        <v>0</v>
      </c>
      <c r="F38" s="15">
        <v>0.2</v>
      </c>
      <c r="G38" s="16">
        <f t="shared" si="3"/>
        <v>0</v>
      </c>
    </row>
    <row r="39" spans="1:9" x14ac:dyDescent="0.2">
      <c r="A39" s="21"/>
      <c r="B39" s="28">
        <v>0</v>
      </c>
      <c r="C39" s="29">
        <v>0</v>
      </c>
      <c r="D39" s="29">
        <v>0</v>
      </c>
      <c r="E39" s="30">
        <v>0</v>
      </c>
      <c r="F39" s="15">
        <v>0.2</v>
      </c>
      <c r="G39" s="16">
        <f t="shared" ref="G39:G41" si="4">IF(NOT(C39=0),(B39*C39*(E39-F39)),((D39/2)^2)*3.14*(E39-F39))</f>
        <v>0</v>
      </c>
    </row>
    <row r="40" spans="1:9" x14ac:dyDescent="0.2">
      <c r="A40" s="21"/>
      <c r="B40" s="28">
        <v>0</v>
      </c>
      <c r="C40" s="29">
        <v>0</v>
      </c>
      <c r="D40" s="29">
        <v>0</v>
      </c>
      <c r="E40" s="30">
        <v>0</v>
      </c>
      <c r="F40" s="15">
        <v>0.2</v>
      </c>
      <c r="G40" s="16">
        <f t="shared" si="4"/>
        <v>0</v>
      </c>
    </row>
    <row r="41" spans="1:9" x14ac:dyDescent="0.2">
      <c r="A41" s="21"/>
      <c r="B41" s="28">
        <v>0</v>
      </c>
      <c r="C41" s="29">
        <v>0</v>
      </c>
      <c r="D41" s="29">
        <v>0</v>
      </c>
      <c r="E41" s="30">
        <v>0</v>
      </c>
      <c r="F41" s="15">
        <v>0.2</v>
      </c>
      <c r="G41" s="16">
        <f t="shared" si="4"/>
        <v>0</v>
      </c>
    </row>
    <row r="42" spans="1:9" x14ac:dyDescent="0.2">
      <c r="A42" s="21"/>
      <c r="B42" s="28">
        <v>0</v>
      </c>
      <c r="C42" s="29">
        <v>0</v>
      </c>
      <c r="D42" s="29">
        <v>0</v>
      </c>
      <c r="E42" s="30">
        <v>0</v>
      </c>
      <c r="F42" s="15">
        <v>0.2</v>
      </c>
      <c r="G42" s="16">
        <f t="shared" si="3"/>
        <v>0</v>
      </c>
    </row>
    <row r="43" spans="1:9" x14ac:dyDescent="0.2">
      <c r="A43" s="21"/>
      <c r="B43" s="28">
        <v>0</v>
      </c>
      <c r="C43" s="29">
        <v>0</v>
      </c>
      <c r="D43" s="29">
        <v>0</v>
      </c>
      <c r="E43" s="30">
        <v>0</v>
      </c>
      <c r="F43" s="15">
        <v>0.2</v>
      </c>
      <c r="G43" s="16">
        <f t="shared" si="3"/>
        <v>0</v>
      </c>
    </row>
    <row r="44" spans="1:9" x14ac:dyDescent="0.2">
      <c r="A44" s="21"/>
      <c r="B44" s="28">
        <v>0</v>
      </c>
      <c r="C44" s="29">
        <v>0</v>
      </c>
      <c r="D44" s="29">
        <v>0</v>
      </c>
      <c r="E44" s="30">
        <v>0</v>
      </c>
      <c r="F44" s="15">
        <v>0.2</v>
      </c>
      <c r="G44" s="16">
        <f t="shared" si="3"/>
        <v>0</v>
      </c>
    </row>
    <row r="45" spans="1:9" ht="13.5" thickBot="1" x14ac:dyDescent="0.25">
      <c r="A45" s="21"/>
      <c r="B45" s="22">
        <v>0</v>
      </c>
      <c r="C45" s="23">
        <v>0</v>
      </c>
      <c r="D45" s="23">
        <v>0</v>
      </c>
      <c r="E45" s="24">
        <v>0</v>
      </c>
      <c r="F45" s="15">
        <v>0.2</v>
      </c>
      <c r="G45" s="16">
        <f t="shared" si="3"/>
        <v>0</v>
      </c>
    </row>
    <row r="46" spans="1:9" x14ac:dyDescent="0.2">
      <c r="A46" s="5"/>
      <c r="B46" s="5"/>
      <c r="C46" s="11"/>
      <c r="D46" s="11"/>
      <c r="E46" s="5"/>
      <c r="F46" s="12" t="s">
        <v>20</v>
      </c>
      <c r="G46" s="18">
        <f>SUM(G37:G45)</f>
        <v>0</v>
      </c>
    </row>
    <row r="47" spans="1:9" x14ac:dyDescent="0.2">
      <c r="A47" s="5"/>
      <c r="B47" s="5"/>
      <c r="C47" s="5"/>
      <c r="D47" s="5"/>
      <c r="E47" s="5"/>
      <c r="F47" s="5"/>
      <c r="G47" s="5"/>
      <c r="I47" s="56" t="s">
        <v>40</v>
      </c>
    </row>
    <row r="48" spans="1:9" ht="13.5" thickBot="1" x14ac:dyDescent="0.25">
      <c r="A48" s="5"/>
      <c r="B48" s="5"/>
      <c r="C48" s="5"/>
      <c r="D48" s="5"/>
      <c r="E48" s="5"/>
      <c r="F48" s="5"/>
      <c r="G48" s="5"/>
    </row>
    <row r="49" spans="1:10" ht="18.75" x14ac:dyDescent="0.2">
      <c r="A49" s="48" t="s">
        <v>27</v>
      </c>
      <c r="B49" s="49" t="s">
        <v>7</v>
      </c>
      <c r="C49" s="50" t="s">
        <v>8</v>
      </c>
      <c r="D49" s="50" t="s">
        <v>26</v>
      </c>
      <c r="E49" s="51" t="s">
        <v>9</v>
      </c>
      <c r="F49" s="52" t="s">
        <v>11</v>
      </c>
      <c r="G49" s="53" t="s">
        <v>19</v>
      </c>
      <c r="I49" s="47" t="s">
        <v>34</v>
      </c>
      <c r="J49" s="47" t="s">
        <v>35</v>
      </c>
    </row>
    <row r="50" spans="1:10" x14ac:dyDescent="0.2">
      <c r="A50" s="21"/>
      <c r="B50" s="28">
        <v>0</v>
      </c>
      <c r="C50" s="29">
        <v>0</v>
      </c>
      <c r="D50" s="29">
        <v>0</v>
      </c>
      <c r="E50" s="30">
        <v>0</v>
      </c>
      <c r="F50" s="15">
        <v>0.3</v>
      </c>
      <c r="G50" s="16">
        <f>IF(NOT(C50=0),(B50*C50*(E50-F50-C34)),((D50/2)^2)*3.14*(E50-F50-C34))</f>
        <v>0</v>
      </c>
      <c r="I50" s="47">
        <v>0</v>
      </c>
      <c r="J50" s="47"/>
    </row>
    <row r="51" spans="1:10" x14ac:dyDescent="0.2">
      <c r="A51" s="21"/>
      <c r="B51" s="28">
        <v>0</v>
      </c>
      <c r="C51" s="29">
        <v>0</v>
      </c>
      <c r="D51" s="29">
        <v>0</v>
      </c>
      <c r="E51" s="30">
        <v>0</v>
      </c>
      <c r="F51" s="15">
        <v>0.3</v>
      </c>
      <c r="G51" s="16">
        <f>IF(NOT(C51=0),(B51*C51*(E51-F51-C34)),((D51/2)^2)*3.14*(E51-F51-C34))</f>
        <v>0</v>
      </c>
      <c r="I51" s="47">
        <v>0</v>
      </c>
      <c r="J51" s="47"/>
    </row>
    <row r="52" spans="1:10" x14ac:dyDescent="0.2">
      <c r="A52" s="21"/>
      <c r="B52" s="28">
        <v>0</v>
      </c>
      <c r="C52" s="29">
        <v>0</v>
      </c>
      <c r="D52" s="29">
        <v>0</v>
      </c>
      <c r="E52" s="30">
        <v>0</v>
      </c>
      <c r="F52" s="15">
        <v>0.3</v>
      </c>
      <c r="G52" s="16">
        <f>IF(NOT(C52=0),(B52*C52*(E52-F52-C34)),((D52/2)^2)*3.14*(E52-F52-C34))</f>
        <v>0</v>
      </c>
      <c r="I52" s="47">
        <v>0</v>
      </c>
      <c r="J52" s="47"/>
    </row>
    <row r="53" spans="1:10" x14ac:dyDescent="0.2">
      <c r="A53" s="21"/>
      <c r="B53" s="28">
        <v>0</v>
      </c>
      <c r="C53" s="29">
        <v>0</v>
      </c>
      <c r="D53" s="29">
        <v>0</v>
      </c>
      <c r="E53" s="30">
        <v>0</v>
      </c>
      <c r="F53" s="15">
        <v>0.3</v>
      </c>
      <c r="G53" s="16">
        <f>IF(NOT(C53=0),(B53*C53*(E53-F53-C34)),((D53/2)^2)*3.14*(E53-F53-C34))</f>
        <v>0</v>
      </c>
      <c r="I53" s="47">
        <v>0</v>
      </c>
      <c r="J53" s="47"/>
    </row>
    <row r="54" spans="1:10" x14ac:dyDescent="0.2">
      <c r="A54" s="21"/>
      <c r="B54" s="28">
        <v>0</v>
      </c>
      <c r="C54" s="29">
        <v>0</v>
      </c>
      <c r="D54" s="29">
        <v>0</v>
      </c>
      <c r="E54" s="30">
        <v>0</v>
      </c>
      <c r="F54" s="15">
        <v>0.3</v>
      </c>
      <c r="G54" s="16">
        <f>IF(NOT(C54=0),(B54*C54*(E54-F54-C34)),((D54/2)^2)*3.14*(E54-F54-C34))</f>
        <v>0</v>
      </c>
      <c r="I54" s="47">
        <v>0</v>
      </c>
      <c r="J54" s="47"/>
    </row>
    <row r="55" spans="1:10" x14ac:dyDescent="0.2">
      <c r="A55" s="21"/>
      <c r="B55" s="28">
        <v>0</v>
      </c>
      <c r="C55" s="29">
        <v>0</v>
      </c>
      <c r="D55" s="29">
        <v>0</v>
      </c>
      <c r="E55" s="30">
        <v>0</v>
      </c>
      <c r="F55" s="15">
        <v>0.3</v>
      </c>
      <c r="G55" s="16">
        <f>IF(NOT(C55=0),(B55*C55*(E55-F55-C34)),((D55/2)^2)*3.14*(E55-F55-C34))</f>
        <v>0</v>
      </c>
      <c r="I55" s="47">
        <v>0</v>
      </c>
      <c r="J55" s="47"/>
    </row>
    <row r="56" spans="1:10" x14ac:dyDescent="0.2">
      <c r="A56" s="21"/>
      <c r="B56" s="28">
        <v>0</v>
      </c>
      <c r="C56" s="29">
        <v>0</v>
      </c>
      <c r="D56" s="29">
        <v>0</v>
      </c>
      <c r="E56" s="30">
        <v>0</v>
      </c>
      <c r="F56" s="15">
        <v>0.3</v>
      </c>
      <c r="G56" s="16">
        <f>IF(NOT(C56=0),(B56*C56*(E56-F56-C34)),((D56/2)^2)*3.14*(E56-F56-C34))</f>
        <v>0</v>
      </c>
      <c r="I56" s="47">
        <v>0</v>
      </c>
      <c r="J56" s="47"/>
    </row>
    <row r="57" spans="1:10" x14ac:dyDescent="0.2">
      <c r="A57" s="21"/>
      <c r="B57" s="28">
        <v>0</v>
      </c>
      <c r="C57" s="29">
        <v>0</v>
      </c>
      <c r="D57" s="29">
        <v>0</v>
      </c>
      <c r="E57" s="30">
        <v>0</v>
      </c>
      <c r="F57" s="15">
        <v>0.3</v>
      </c>
      <c r="G57" s="16">
        <f>IF(NOT(C57=0),(B57*C57*(E57-F57-C34)),((D57/2)^2)*3.14*(E57-F57-C34))</f>
        <v>0</v>
      </c>
      <c r="I57" s="47">
        <v>0</v>
      </c>
      <c r="J57" s="47"/>
    </row>
    <row r="58" spans="1:10" x14ac:dyDescent="0.2">
      <c r="A58" s="21"/>
      <c r="B58" s="28">
        <v>0</v>
      </c>
      <c r="C58" s="31">
        <v>0</v>
      </c>
      <c r="D58" s="31">
        <v>0</v>
      </c>
      <c r="E58" s="32">
        <v>0</v>
      </c>
      <c r="F58" s="15">
        <v>0.3</v>
      </c>
      <c r="G58" s="16">
        <f>IF(NOT(C58=0),(B58*C58*(E58-F58-C34)),((D58/2)^2)*3.14*(E58-F58-C34))</f>
        <v>0</v>
      </c>
      <c r="I58" s="47">
        <v>0</v>
      </c>
      <c r="J58" s="47"/>
    </row>
    <row r="59" spans="1:10" ht="13.5" thickBot="1" x14ac:dyDescent="0.25">
      <c r="A59" s="21"/>
      <c r="B59" s="33">
        <v>0</v>
      </c>
      <c r="C59" s="23">
        <v>0</v>
      </c>
      <c r="D59" s="23">
        <v>0</v>
      </c>
      <c r="E59" s="24">
        <v>0</v>
      </c>
      <c r="F59" s="15">
        <v>0.3</v>
      </c>
      <c r="G59" s="16">
        <f>IF(NOT(C59=0),(B59*C59*(E59-F59-C34)),((D59/2)^2)*3.14*(E59-F59-C34))</f>
        <v>0</v>
      </c>
      <c r="I59" s="47">
        <v>0</v>
      </c>
      <c r="J59" s="47"/>
    </row>
    <row r="60" spans="1:10" x14ac:dyDescent="0.2">
      <c r="A60" s="5"/>
      <c r="B60" s="5"/>
      <c r="C60" s="11"/>
      <c r="D60" s="11"/>
      <c r="E60" s="5"/>
      <c r="F60" s="12" t="s">
        <v>20</v>
      </c>
      <c r="G60" s="18">
        <f>SUM(G50:G59)</f>
        <v>0</v>
      </c>
      <c r="I60" s="47">
        <v>0</v>
      </c>
      <c r="J60" s="47"/>
    </row>
    <row r="61" spans="1:10" x14ac:dyDescent="0.2">
      <c r="A61" s="5"/>
      <c r="B61" s="5"/>
      <c r="C61" s="5"/>
      <c r="D61" s="5"/>
      <c r="E61" s="5"/>
      <c r="F61" s="5"/>
      <c r="G61" s="5"/>
      <c r="I61" s="47">
        <v>0</v>
      </c>
      <c r="J61" s="47"/>
    </row>
    <row r="62" spans="1:10" x14ac:dyDescent="0.2">
      <c r="A62" s="13" t="s">
        <v>12</v>
      </c>
      <c r="B62" s="27"/>
      <c r="C62" s="13" t="s">
        <v>21</v>
      </c>
      <c r="D62" s="10"/>
      <c r="E62" s="5"/>
      <c r="F62" s="5"/>
      <c r="G62" s="5"/>
      <c r="I62" s="47">
        <v>0</v>
      </c>
      <c r="J62" s="47"/>
    </row>
    <row r="63" spans="1:10" x14ac:dyDescent="0.2">
      <c r="A63" s="57" t="s">
        <v>22</v>
      </c>
      <c r="B63" s="58"/>
      <c r="C63" s="18">
        <f>SUM(E5:E15)</f>
        <v>0</v>
      </c>
      <c r="D63" s="27"/>
      <c r="E63" s="63" t="s">
        <v>30</v>
      </c>
      <c r="F63" s="64"/>
      <c r="G63" s="26">
        <f>F16</f>
        <v>0</v>
      </c>
      <c r="I63" s="47">
        <v>0</v>
      </c>
      <c r="J63" s="47"/>
    </row>
    <row r="64" spans="1:10" x14ac:dyDescent="0.2">
      <c r="A64" s="57" t="s">
        <v>23</v>
      </c>
      <c r="B64" s="58"/>
      <c r="C64" s="18">
        <f>SUM(G46,G60)</f>
        <v>0</v>
      </c>
      <c r="D64" s="27"/>
      <c r="E64" s="65"/>
      <c r="F64" s="65"/>
      <c r="G64" s="27"/>
      <c r="I64" s="47">
        <v>0</v>
      </c>
      <c r="J64" s="47"/>
    </row>
    <row r="65" spans="1:10" x14ac:dyDescent="0.2">
      <c r="A65" s="57" t="s">
        <v>24</v>
      </c>
      <c r="B65" s="58"/>
      <c r="C65" s="18">
        <f>SUM(G25,G33)</f>
        <v>0</v>
      </c>
      <c r="D65" s="27"/>
      <c r="E65" s="66" t="s">
        <v>31</v>
      </c>
      <c r="F65" s="67"/>
      <c r="G65" s="26">
        <v>0</v>
      </c>
      <c r="I65" s="47">
        <v>0</v>
      </c>
      <c r="J65" s="47"/>
    </row>
    <row r="66" spans="1:10" ht="29.25" customHeight="1" x14ac:dyDescent="0.2">
      <c r="A66" s="57" t="s">
        <v>25</v>
      </c>
      <c r="B66" s="58"/>
      <c r="C66" s="18">
        <f>SUM(C64:C65)</f>
        <v>0</v>
      </c>
      <c r="D66" s="27"/>
      <c r="E66" s="59" t="s">
        <v>32</v>
      </c>
      <c r="F66" s="60"/>
      <c r="G66" s="25" t="e">
        <f>G63/G65</f>
        <v>#DIV/0!</v>
      </c>
      <c r="I66" s="47">
        <v>0</v>
      </c>
      <c r="J66" s="47"/>
    </row>
    <row r="67" spans="1:10" ht="27" customHeight="1" x14ac:dyDescent="0.2">
      <c r="A67" s="61" t="s">
        <v>33</v>
      </c>
      <c r="B67" s="62"/>
      <c r="C67" s="18">
        <f>C66-C63</f>
        <v>0</v>
      </c>
      <c r="D67" s="10"/>
      <c r="E67" s="5"/>
      <c r="F67" s="5"/>
      <c r="G67" s="5"/>
      <c r="I67" s="47">
        <v>0</v>
      </c>
      <c r="J67" s="47"/>
    </row>
    <row r="68" spans="1:10" x14ac:dyDescent="0.2">
      <c r="A68" s="3"/>
      <c r="B68" s="3"/>
      <c r="C68" s="3"/>
      <c r="D68" s="3"/>
      <c r="E68" s="2"/>
      <c r="F68" s="2"/>
      <c r="G68" s="2"/>
      <c r="I68" s="47">
        <v>0</v>
      </c>
      <c r="J68" s="47"/>
    </row>
    <row r="69" spans="1:10" x14ac:dyDescent="0.2">
      <c r="A69" s="3"/>
      <c r="B69" s="3"/>
      <c r="C69" s="3"/>
      <c r="D69" s="3"/>
      <c r="E69" s="2"/>
      <c r="F69" s="2"/>
      <c r="G69" s="2"/>
      <c r="I69" s="47">
        <v>0</v>
      </c>
      <c r="J69" s="47"/>
    </row>
    <row r="70" spans="1:10" x14ac:dyDescent="0.2">
      <c r="A70" s="1"/>
      <c r="B70" s="1"/>
      <c r="C70" s="1"/>
      <c r="D70" s="1"/>
      <c r="E70" s="1"/>
      <c r="F70" s="1"/>
      <c r="G70" s="1"/>
      <c r="I70" s="55">
        <f>SUM(I50:I69)</f>
        <v>0</v>
      </c>
      <c r="J70" s="55" t="s">
        <v>38</v>
      </c>
    </row>
    <row r="71" spans="1:10" x14ac:dyDescent="0.2">
      <c r="I71" s="47"/>
      <c r="J71" s="47"/>
    </row>
    <row r="72" spans="1:10" x14ac:dyDescent="0.2">
      <c r="I72" s="47"/>
      <c r="J72" s="47"/>
    </row>
  </sheetData>
  <mergeCells count="9">
    <mergeCell ref="A66:B66"/>
    <mergeCell ref="E66:F66"/>
    <mergeCell ref="A67:B67"/>
    <mergeCell ref="A63:B63"/>
    <mergeCell ref="E63:F63"/>
    <mergeCell ref="A64:B64"/>
    <mergeCell ref="E64:F64"/>
    <mergeCell ref="A65:B65"/>
    <mergeCell ref="E65:F65"/>
  </mergeCells>
  <conditionalFormatting sqref="C6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conditionalFormatting sqref="G66">
    <cfRule type="cellIs" dxfId="1" priority="3" stopIfTrue="1" operator="lessThanOrEqual">
      <formula>170</formula>
    </cfRule>
    <cfRule type="cellIs" dxfId="0" priority="4" stopIfTrue="1" operator="greaterThan">
      <formula>170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dbarry</dc:creator>
  <cp:lastModifiedBy>Feidhlim Burke</cp:lastModifiedBy>
  <cp:lastPrinted>2015-05-13T13:34:29Z</cp:lastPrinted>
  <dcterms:created xsi:type="dcterms:W3CDTF">2006-08-02T14:19:58Z</dcterms:created>
  <dcterms:modified xsi:type="dcterms:W3CDTF">2025-05-02T10:11:30Z</dcterms:modified>
</cp:coreProperties>
</file>